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РОГРАММА ОБРАЗОВАНИЕ 2020-2024 год\2022 год\Постановление от 25.01.2022 № 86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9" i="1" l="1"/>
  <c r="Y39" i="1" s="1"/>
  <c r="E39" i="1"/>
  <c r="E38" i="1"/>
  <c r="E37" i="1"/>
  <c r="Y36" i="1"/>
  <c r="X36" i="1"/>
  <c r="E36" i="1"/>
  <c r="X35" i="1"/>
  <c r="Y35" i="1" s="1"/>
  <c r="E35" i="1"/>
  <c r="X34" i="1"/>
  <c r="Y34" i="1" s="1"/>
  <c r="E34" i="1"/>
  <c r="E30" i="1" s="1"/>
  <c r="Y33" i="1"/>
  <c r="X33" i="1"/>
  <c r="E33" i="1"/>
  <c r="Y32" i="1"/>
  <c r="X32" i="1"/>
  <c r="E32" i="1"/>
  <c r="X31" i="1"/>
  <c r="Y31" i="1" s="1"/>
  <c r="E31" i="1"/>
  <c r="X30" i="1"/>
  <c r="Y30" i="1" s="1"/>
  <c r="H30" i="1"/>
  <c r="G30" i="1"/>
  <c r="F30" i="1"/>
  <c r="Y29" i="1"/>
  <c r="X29" i="1"/>
  <c r="E29" i="1"/>
  <c r="X28" i="1"/>
  <c r="Y28" i="1" s="1"/>
  <c r="E28" i="1"/>
  <c r="Q27" i="1"/>
  <c r="X27" i="1" s="1"/>
  <c r="Y27" i="1" s="1"/>
  <c r="E27" i="1"/>
  <c r="X26" i="1"/>
  <c r="Y26" i="1" s="1"/>
  <c r="H26" i="1"/>
  <c r="G26" i="1"/>
  <c r="F26" i="1"/>
  <c r="E26" i="1"/>
  <c r="Y25" i="1"/>
  <c r="X25" i="1"/>
  <c r="E25" i="1"/>
  <c r="X24" i="1"/>
  <c r="Y24" i="1" s="1"/>
  <c r="E24" i="1"/>
  <c r="X23" i="1"/>
  <c r="Y23" i="1" s="1"/>
  <c r="E23" i="1"/>
  <c r="E22" i="1"/>
  <c r="H21" i="1"/>
  <c r="G21" i="1"/>
  <c r="E21" i="1"/>
  <c r="G20" i="1"/>
  <c r="E20" i="1" s="1"/>
  <c r="F20" i="1"/>
  <c r="H19" i="1"/>
  <c r="H10" i="1" s="1"/>
  <c r="G19" i="1"/>
  <c r="E19" i="1" s="1"/>
  <c r="E18" i="1"/>
  <c r="G17" i="1"/>
  <c r="E17" i="1" s="1"/>
  <c r="X16" i="1"/>
  <c r="Y16" i="1" s="1"/>
  <c r="E16" i="1"/>
  <c r="Y15" i="1"/>
  <c r="X15" i="1"/>
  <c r="E15" i="1"/>
  <c r="Y14" i="1"/>
  <c r="X14" i="1"/>
  <c r="E14" i="1"/>
  <c r="X13" i="1"/>
  <c r="Y13" i="1" s="1"/>
  <c r="E13" i="1"/>
  <c r="X12" i="1"/>
  <c r="Y12" i="1" s="1"/>
  <c r="E12" i="1"/>
  <c r="E10" i="1" s="1"/>
  <c r="Y11" i="1"/>
  <c r="X11" i="1"/>
  <c r="E11" i="1"/>
  <c r="X10" i="1"/>
  <c r="F10" i="1"/>
  <c r="F40" i="1" s="1"/>
  <c r="X9" i="1"/>
  <c r="Y9" i="1" s="1"/>
  <c r="E9" i="1"/>
  <c r="E8" i="1" s="1"/>
  <c r="F8" i="1"/>
  <c r="E40" i="1" l="1"/>
  <c r="H40" i="1"/>
  <c r="Y10" i="1"/>
  <c r="G10" i="1"/>
  <c r="G40" i="1" s="1"/>
</calcChain>
</file>

<file path=xl/sharedStrings.xml><?xml version="1.0" encoding="utf-8"?>
<sst xmlns="http://schemas.openxmlformats.org/spreadsheetml/2006/main" count="150" uniqueCount="120">
  <si>
    <t>Приложение 2</t>
  </si>
  <si>
    <t>к Постановлению Администрации</t>
  </si>
  <si>
    <t>Шегарского района от 25.01.2022 № 86</t>
  </si>
  <si>
    <t>Основные мероприятия</t>
  </si>
  <si>
    <t>Образовательные учреждения</t>
  </si>
  <si>
    <t>Объем финансирования на 2022 год, тыс. руб.</t>
  </si>
  <si>
    <t>всего</t>
  </si>
  <si>
    <t>местный бюджет</t>
  </si>
  <si>
    <t>областной бюджет</t>
  </si>
  <si>
    <t>федеральный бюджет</t>
  </si>
  <si>
    <t>ДОП КР</t>
  </si>
  <si>
    <t>СШ</t>
  </si>
  <si>
    <t>ЦДТ</t>
  </si>
  <si>
    <t>сад 1</t>
  </si>
  <si>
    <t>сад 2</t>
  </si>
  <si>
    <t>лесная дача</t>
  </si>
  <si>
    <t>отдел обра</t>
  </si>
  <si>
    <t>победа</t>
  </si>
  <si>
    <t>баткат</t>
  </si>
  <si>
    <t>сош 1</t>
  </si>
  <si>
    <t>сош2</t>
  </si>
  <si>
    <t>маркеловов</t>
  </si>
  <si>
    <t>Подпрограмма «Развитие дошкольного образования»</t>
  </si>
  <si>
    <t>1.1</t>
  </si>
  <si>
    <t xml:space="preserve">Укрепление материально-технической базы </t>
  </si>
  <si>
    <t>«Побединский детский сад «Лесная дача», МКДОУ "Шегаркий детский сад № 1", МКДОУ "Шегаркий детский сад № 2"</t>
  </si>
  <si>
    <t>070</t>
  </si>
  <si>
    <t>0701</t>
  </si>
  <si>
    <t>2</t>
  </si>
  <si>
    <t xml:space="preserve">  Подпрограмма «Развитие общего образования»</t>
  </si>
  <si>
    <t>2.1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</si>
  <si>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 в пункты проведения экзаменов</t>
  </si>
  <si>
    <t>МКОУ «Маркеловская СОШ», МКОУ «Шегарская СОШ № 1», МКОУ «Шегарская СОШ № 2»</t>
  </si>
  <si>
    <t>071</t>
  </si>
  <si>
    <t>0702</t>
  </si>
  <si>
    <t>2.2</t>
  </si>
  <si>
    <t>Укрепление материально-технической базы пунктов проведения экзаменов        (обслуживание оборудования,  обновление и приобретение резервного оборудования, приобретение расходных материалов для  проведения экзаменов)</t>
  </si>
  <si>
    <t>МКОУ «Шегарская СОШ № 1»,МКОУ «Шегарская СОШ № 2»</t>
  </si>
  <si>
    <t>072</t>
  </si>
  <si>
    <t>2.3</t>
  </si>
  <si>
    <t>Оснащение помещений для  открытия Центров гуманитарного и цифрового профилей «Точка роста»</t>
  </si>
  <si>
    <t>МКОУ «Маркеловская СОШ»</t>
  </si>
  <si>
    <t>073</t>
  </si>
  <si>
    <t>2.4</t>
  </si>
  <si>
    <t>Организация мероприятий с обучающимися на уровне муниципалитета (конкурсы, мастер-классы, конференции и другие мероприятия)для выявления одаренных детей в различных областях интеллектуальной и творческой деятельности</t>
  </si>
  <si>
    <t>МКУ «Отдел образования Шегарского района»</t>
  </si>
  <si>
    <t>075</t>
  </si>
  <si>
    <t>2.5</t>
  </si>
  <si>
    <t>Частичная оплата стоимости питания отдельных категорий обучающихся за исключением обучающихся с ограниченными возможностями здоровья</t>
  </si>
  <si>
    <t>Общеобразовательные организации Шегарского района</t>
  </si>
  <si>
    <t>2.6</t>
  </si>
  <si>
    <t>Обеспечение обучающихся с ограниченными возможностями здоровья бесплатным двухразовым питанием</t>
  </si>
  <si>
    <t>2.7</t>
  </si>
  <si>
    <t>Обеспечение бесплатным горячим питанием, обучающихся получающих начальное общее образование</t>
  </si>
  <si>
    <t>2.8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</si>
  <si>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</t>
  </si>
  <si>
    <t>2.9</t>
  </si>
  <si>
    <t>Обеспечение сохранности здоровья обучающихся. Основное мероприятие реализуется через организацию отдыха детей в каникулярное время</t>
  </si>
  <si>
    <t>2.10</t>
  </si>
  <si>
    <t>Обеспечение образовательных организаций материально-технической базой для внедрения цифровой образовательной среды</t>
  </si>
  <si>
    <t>2.11</t>
  </si>
  <si>
    <t xml:space="preserve">Внедрение и функционирование целевой модели цифровой образовательной среды </t>
  </si>
  <si>
    <t>2.12</t>
  </si>
  <si>
    <t>Функционирование Центров «Точка роста»</t>
  </si>
  <si>
    <t>МКОУ «Шегарская СОШ № 1», МКОУ «Шегарская СОШ № 2», МКОУ «Побединская СОШ», МКОУ «Баткатская СОШ»</t>
  </si>
  <si>
    <t>077</t>
  </si>
  <si>
    <t>2.13</t>
  </si>
  <si>
    <t>Обеспечение участия  обучающихся  в региональных, 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</si>
  <si>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076</t>
  </si>
  <si>
    <t>2.14</t>
  </si>
  <si>
    <t xml:space="preserve">Адресная поддержка одарённых детей -  конкурс «Лучший ученик года», «Лучший спортсмен года», поощрение одарённых детей, добившихся значимых  результатов, выпускников –медалистов и высокобалльников)   </t>
  </si>
  <si>
    <t>078</t>
  </si>
  <si>
    <t>3</t>
  </si>
  <si>
    <t>Подпрограмма «Развитие дополнительного образования»</t>
  </si>
  <si>
    <t>0703</t>
  </si>
  <si>
    <t>3.1</t>
  </si>
  <si>
    <t>Организация и проведение конкурсов, смотров, соревнований, турниров и д.р. мероприятий на муниципальном уровне, а также обеспечение участия в конкурсах, смотрах, соревнованиях, турнирах и д.р. мероприятиях на муниципальном и региональном уровнях (по направлениям)</t>
  </si>
  <si>
    <t>Образовательные организации Шегарского района</t>
  </si>
  <si>
    <t>080</t>
  </si>
  <si>
    <t>3.2</t>
  </si>
  <si>
    <t>Обновление и обеспечение методического сопровождения учебно-воспитательной и образовательной деятельности учреждений дополнительного образования</t>
  </si>
  <si>
    <t>МКУДО «ЦДТ»</t>
  </si>
  <si>
    <t>081</t>
  </si>
  <si>
    <t>3.3</t>
  </si>
  <si>
    <t>Укрепление и развитие материально-технической и учебной базы учреждения дополнительного образования детей</t>
  </si>
  <si>
    <t>Шегарская спортивная школа</t>
  </si>
  <si>
    <t>084</t>
  </si>
  <si>
    <t>082</t>
  </si>
  <si>
    <t>4</t>
  </si>
  <si>
    <t>Подпрограмма «Управление системой образования»</t>
  </si>
  <si>
    <t>0709</t>
  </si>
  <si>
    <t>4.1</t>
  </si>
  <si>
    <t>Районная августовская конференция работников образования</t>
  </si>
  <si>
    <t>МКУ «Отдел образования»</t>
  </si>
  <si>
    <t>085</t>
  </si>
  <si>
    <t>4.2</t>
  </si>
  <si>
    <t>Участие в региональной августовской конференции работников образования</t>
  </si>
  <si>
    <t>МКУ «Отдел  образования Администрации Шегарского района»</t>
  </si>
  <si>
    <t>086</t>
  </si>
  <si>
    <t>4.3</t>
  </si>
  <si>
    <t xml:space="preserve">Районный конкурс «Учитель года-2022» (цветы, подарки победителям, оформление) </t>
  </si>
  <si>
    <t>089</t>
  </si>
  <si>
    <t>4.4</t>
  </si>
  <si>
    <t>Участие в областном конкурсе «Учитель года-2022» (цветы, транспортные расходы)</t>
  </si>
  <si>
    <t>088</t>
  </si>
  <si>
    <t>4.5</t>
  </si>
  <si>
    <t>Районный конкурс «Воспитатель года-2022» (оформление и награждение победителей)</t>
  </si>
  <si>
    <t>094</t>
  </si>
  <si>
    <t>4.6</t>
  </si>
  <si>
    <t>Участие в областном конкурсе «Воспитатель года-2022» (цветы, транспортные расходы)</t>
  </si>
  <si>
    <t>095</t>
  </si>
  <si>
    <t>4.7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</si>
  <si>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</si>
  <si>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>Образовательне организации Шегарского райцона</t>
  </si>
  <si>
    <t>4.8</t>
  </si>
  <si>
    <t xml:space="preserve">Стимулирующие выплаты в муниципальных организациях дополнительного образования Шегарского района Томской области  </t>
  </si>
  <si>
    <t>4.9</t>
  </si>
  <si>
    <t>Повышение курсов квалификации руководителй образовательных организаций, их заместителей. Педагогических работников</t>
  </si>
  <si>
    <t>098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</si>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</sst>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2" fontId="2" fillId="2" borderId="0" xfId="0" applyNumberFormat="1" applyFont="1" applyFill="1" applyBorder="1"/>
    <xf numFmtId="49" fontId="2" fillId="2" borderId="1" xfId="0" applyNumberFormat="1" applyFont="1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left"/>
    </xf>
    <xf numFmtId="49" fontId="2" fillId="2" borderId="0" xfId="0" applyNumberFormat="1" applyFont="1" applyFill="1" applyBorder="1"/>
    <xf numFmtId="49" fontId="2" fillId="2" borderId="0" xfId="0" applyNumberFormat="1" applyFont="1" applyFill="1" applyBorder="1" applyAlignment="1"/>
    <xf numFmtId="2" fontId="2" fillId="2" borderId="0" xfId="0" applyNumberFormat="1" applyFont="1" applyFill="1" applyBorder="1" applyAlignment="1"/>
    <xf numFmtId="1" fontId="3" fillId="2" borderId="0" xfId="0" applyNumberFormat="1" applyFont="1" applyFill="1" applyBorder="1"/>
    <xf numFmtId="0" fontId="0" fillId="2" borderId="0" xfId="0" applyFill="1"/>
    <xf numFmtId="49" fontId="0" fillId="2" borderId="0" xfId="0" applyNumberFormat="1" applyFill="1" applyAlignment="1">
      <alignment horizontal="center"/>
    </xf>
    <xf numFmtId="0" fontId="0" fillId="2" borderId="0" xfId="0" applyFill="1" applyAlignment="1">
      <alignment horizontal="left"/>
    </xf>
    <xf numFmtId="0" fontId="2" fillId="2" borderId="0" xfId="0" applyFont="1" applyFill="1"/>
    <xf numFmtId="49" fontId="0" fillId="2" borderId="0" xfId="0" applyNumberFormat="1" applyFill="1"/>
    <xf numFmtId="49" fontId="4" fillId="3" borderId="2" xfId="0" applyNumberFormat="1" applyFont="1" applyFill="1" applyBorder="1" applyAlignment="1">
      <alignment horizontal="center" vertical="center" wrapText="1"/>
    </xf>
    <xf numFmtId="2" fontId="4" fillId="3" borderId="3" xfId="0" applyNumberFormat="1" applyFont="1" applyFill="1" applyBorder="1" applyAlignment="1">
      <alignment horizontal="left" vertical="center" wrapText="1"/>
    </xf>
    <xf numFmtId="2" fontId="4" fillId="3" borderId="3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wrapText="1"/>
    </xf>
    <xf numFmtId="2" fontId="2" fillId="0" borderId="5" xfId="0" applyNumberFormat="1" applyFont="1" applyBorder="1" applyAlignment="1">
      <alignment wrapText="1"/>
    </xf>
    <xf numFmtId="2" fontId="2" fillId="0" borderId="5" xfId="0" applyNumberFormat="1" applyFont="1" applyBorder="1" applyAlignment="1"/>
    <xf numFmtId="2" fontId="2" fillId="0" borderId="5" xfId="0" applyNumberFormat="1" applyFont="1" applyBorder="1"/>
    <xf numFmtId="1" fontId="3" fillId="5" borderId="5" xfId="0" applyNumberFormat="1" applyFont="1" applyFill="1" applyBorder="1"/>
    <xf numFmtId="2" fontId="2" fillId="0" borderId="6" xfId="0" applyNumberFormat="1" applyFont="1" applyBorder="1"/>
    <xf numFmtId="49" fontId="4" fillId="3" borderId="7" xfId="0" applyNumberFormat="1" applyFont="1" applyFill="1" applyBorder="1" applyAlignment="1">
      <alignment horizontal="center" vertical="center" wrapText="1"/>
    </xf>
    <xf numFmtId="2" fontId="4" fillId="3" borderId="8" xfId="0" applyNumberFormat="1" applyFont="1" applyFill="1" applyBorder="1" applyAlignment="1">
      <alignment horizontal="left" vertical="center" wrapText="1"/>
    </xf>
    <xf numFmtId="2" fontId="4" fillId="3" borderId="8" xfId="0" applyNumberFormat="1" applyFont="1" applyFill="1" applyBorder="1" applyAlignment="1">
      <alignment horizontal="center" vertical="center" wrapText="1"/>
    </xf>
    <xf numFmtId="2" fontId="4" fillId="3" borderId="8" xfId="0" applyNumberFormat="1" applyFont="1" applyFill="1" applyBorder="1" applyAlignment="1">
      <alignment horizontal="center" vertical="center" wrapText="1"/>
    </xf>
    <xf numFmtId="2" fontId="4" fillId="3" borderId="9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vertical="top"/>
    </xf>
    <xf numFmtId="1" fontId="3" fillId="5" borderId="5" xfId="0" applyNumberFormat="1" applyFont="1" applyFill="1" applyBorder="1" applyAlignment="1">
      <alignment vertical="top"/>
    </xf>
    <xf numFmtId="2" fontId="2" fillId="0" borderId="0" xfId="0" applyNumberFormat="1" applyFont="1" applyBorder="1" applyAlignment="1">
      <alignment vertical="top"/>
    </xf>
    <xf numFmtId="2" fontId="2" fillId="0" borderId="0" xfId="0" applyNumberFormat="1" applyFont="1" applyBorder="1"/>
    <xf numFmtId="49" fontId="5" fillId="5" borderId="10" xfId="0" applyNumberFormat="1" applyFont="1" applyFill="1" applyBorder="1" applyAlignment="1">
      <alignment horizontal="center" vertical="center" wrapText="1"/>
    </xf>
    <xf numFmtId="2" fontId="4" fillId="5" borderId="11" xfId="0" applyNumberFormat="1" applyFont="1" applyFill="1" applyBorder="1" applyAlignment="1">
      <alignment horizontal="center" vertical="center" wrapText="1"/>
    </xf>
    <xf numFmtId="2" fontId="4" fillId="5" borderId="12" xfId="0" applyNumberFormat="1" applyFont="1" applyFill="1" applyBorder="1" applyAlignment="1">
      <alignment horizontal="center" vertical="center" wrapText="1"/>
    </xf>
    <xf numFmtId="164" fontId="4" fillId="5" borderId="12" xfId="0" applyNumberFormat="1" applyFont="1" applyFill="1" applyBorder="1" applyAlignment="1">
      <alignment horizontal="center" vertical="center" wrapText="1"/>
    </xf>
    <xf numFmtId="164" fontId="4" fillId="5" borderId="13" xfId="0" applyNumberFormat="1" applyFont="1" applyFill="1" applyBorder="1" applyAlignment="1">
      <alignment horizontal="center" vertical="center" wrapText="1"/>
    </xf>
    <xf numFmtId="164" fontId="5" fillId="2" borderId="0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2" fontId="5" fillId="0" borderId="15" xfId="0" applyNumberFormat="1" applyFont="1" applyBorder="1" applyAlignment="1">
      <alignment horizontal="left" vertical="center" wrapText="1"/>
    </xf>
    <xf numFmtId="2" fontId="5" fillId="0" borderId="16" xfId="0" applyNumberFormat="1" applyFont="1" applyBorder="1" applyAlignment="1">
      <alignment horizontal="justify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5" fillId="0" borderId="17" xfId="0" applyNumberFormat="1" applyFont="1" applyBorder="1" applyAlignment="1">
      <alignment horizontal="center" vertical="center" wrapText="1"/>
    </xf>
    <xf numFmtId="2" fontId="6" fillId="2" borderId="0" xfId="0" applyNumberFormat="1" applyFont="1" applyFill="1" applyBorder="1"/>
    <xf numFmtId="49" fontId="4" fillId="5" borderId="10" xfId="0" applyNumberFormat="1" applyFont="1" applyFill="1" applyBorder="1" applyAlignment="1">
      <alignment horizontal="center" vertical="center" wrapText="1"/>
    </xf>
    <xf numFmtId="2" fontId="4" fillId="5" borderId="18" xfId="0" applyNumberFormat="1" applyFont="1" applyFill="1" applyBorder="1" applyAlignment="1">
      <alignment horizontal="center" vertical="center" wrapText="1"/>
    </xf>
    <xf numFmtId="165" fontId="4" fillId="5" borderId="19" xfId="0" applyNumberFormat="1" applyFont="1" applyFill="1" applyBorder="1" applyAlignment="1">
      <alignment horizontal="center" vertical="center" wrapText="1"/>
    </xf>
    <xf numFmtId="165" fontId="4" fillId="5" borderId="12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wrapText="1"/>
    </xf>
    <xf numFmtId="2" fontId="4" fillId="0" borderId="5" xfId="0" applyNumberFormat="1" applyFont="1" applyBorder="1" applyAlignment="1">
      <alignment wrapText="1"/>
    </xf>
    <xf numFmtId="2" fontId="6" fillId="0" borderId="5" xfId="0" applyNumberFormat="1" applyFont="1" applyBorder="1" applyAlignment="1"/>
    <xf numFmtId="2" fontId="6" fillId="0" borderId="5" xfId="0" applyNumberFormat="1" applyFont="1" applyBorder="1"/>
    <xf numFmtId="1" fontId="7" fillId="5" borderId="5" xfId="0" applyNumberFormat="1" applyFont="1" applyFill="1" applyBorder="1"/>
    <xf numFmtId="2" fontId="6" fillId="0" borderId="0" xfId="0" applyNumberFormat="1" applyFont="1" applyBorder="1"/>
    <xf numFmtId="49" fontId="5" fillId="0" borderId="20" xfId="0" applyNumberFormat="1" applyFont="1" applyBorder="1" applyAlignment="1">
      <alignment horizontal="center" vertical="center" wrapText="1"/>
    </xf>
    <xf numFmtId="2" fontId="5" fillId="0" borderId="21" xfId="0" applyNumberFormat="1" applyFont="1" applyBorder="1" applyAlignment="1">
      <alignment horizontal="left" vertical="center" wrapText="1"/>
    </xf>
    <xf numFmtId="2" fontId="8" fillId="0" borderId="22" xfId="0" applyNumberFormat="1" applyFont="1" applyBorder="1" applyAlignment="1">
      <alignment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 vertical="center" wrapText="1"/>
    </xf>
    <xf numFmtId="164" fontId="5" fillId="0" borderId="23" xfId="0" applyNumberFormat="1" applyFont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2" fontId="5" fillId="0" borderId="25" xfId="0" applyNumberFormat="1" applyFont="1" applyBorder="1" applyAlignment="1">
      <alignment horizontal="left" vertical="center" wrapText="1"/>
    </xf>
    <xf numFmtId="2" fontId="8" fillId="0" borderId="5" xfId="0" applyNumberFormat="1" applyFont="1" applyBorder="1" applyAlignment="1">
      <alignment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26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wrapText="1"/>
    </xf>
    <xf numFmtId="0" fontId="0" fillId="0" borderId="24" xfId="0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2" fontId="5" fillId="0" borderId="25" xfId="0" applyNumberFormat="1" applyFont="1" applyBorder="1" applyAlignment="1">
      <alignment horizontal="left" vertical="center" wrapText="1"/>
    </xf>
    <xf numFmtId="2" fontId="5" fillId="0" borderId="5" xfId="0" applyNumberFormat="1" applyFont="1" applyBorder="1" applyAlignment="1">
      <alignment vertical="center" wrapText="1"/>
    </xf>
    <xf numFmtId="164" fontId="5" fillId="0" borderId="26" xfId="0" applyNumberFormat="1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49" fontId="8" fillId="0" borderId="24" xfId="0" applyNumberFormat="1" applyFont="1" applyBorder="1" applyAlignment="1">
      <alignment horizontal="center" vertical="center" wrapText="1"/>
    </xf>
    <xf numFmtId="2" fontId="8" fillId="0" borderId="25" xfId="0" applyNumberFormat="1" applyFont="1" applyBorder="1" applyAlignment="1">
      <alignment horizontal="left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164" fontId="8" fillId="0" borderId="26" xfId="0" applyNumberFormat="1" applyFont="1" applyBorder="1" applyAlignment="1">
      <alignment horizontal="center" vertical="center" wrapText="1"/>
    </xf>
    <xf numFmtId="49" fontId="5" fillId="0" borderId="27" xfId="0" applyNumberFormat="1" applyFont="1" applyBorder="1" applyAlignment="1">
      <alignment horizontal="center" vertical="center" wrapText="1"/>
    </xf>
    <xf numFmtId="2" fontId="5" fillId="0" borderId="28" xfId="0" applyNumberFormat="1" applyFont="1" applyBorder="1" applyAlignment="1">
      <alignment horizontal="left" vertical="center" wrapText="1"/>
    </xf>
    <xf numFmtId="2" fontId="5" fillId="0" borderId="29" xfId="0" applyNumberFormat="1" applyFont="1" applyBorder="1" applyAlignment="1">
      <alignment horizontal="center" vertical="center" wrapText="1"/>
    </xf>
    <xf numFmtId="164" fontId="5" fillId="0" borderId="29" xfId="0" applyNumberFormat="1" applyFont="1" applyBorder="1" applyAlignment="1">
      <alignment horizontal="center" vertical="center" wrapText="1"/>
    </xf>
    <xf numFmtId="164" fontId="5" fillId="0" borderId="30" xfId="0" applyNumberFormat="1" applyFont="1" applyBorder="1" applyAlignment="1">
      <alignment horizontal="center" vertical="center" wrapText="1"/>
    </xf>
    <xf numFmtId="2" fontId="4" fillId="5" borderId="31" xfId="0" applyNumberFormat="1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2" fontId="5" fillId="0" borderId="22" xfId="0" applyNumberFormat="1" applyFont="1" applyBorder="1" applyAlignment="1">
      <alignment horizontal="center" vertical="center" wrapText="1"/>
    </xf>
    <xf numFmtId="164" fontId="8" fillId="0" borderId="22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Border="1" applyAlignment="1">
      <alignment wrapText="1"/>
    </xf>
    <xf numFmtId="49" fontId="5" fillId="0" borderId="24" xfId="0" applyNumberFormat="1" applyFont="1" applyFill="1" applyBorder="1" applyAlignment="1">
      <alignment horizontal="center" vertical="center" wrapText="1"/>
    </xf>
    <xf numFmtId="2" fontId="5" fillId="0" borderId="25" xfId="0" applyNumberFormat="1" applyFont="1" applyFill="1" applyBorder="1" applyAlignment="1">
      <alignment horizontal="left"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26" xfId="0" applyNumberFormat="1" applyFont="1" applyFill="1" applyBorder="1" applyAlignment="1">
      <alignment horizontal="center" vertical="center" wrapText="1"/>
    </xf>
    <xf numFmtId="49" fontId="8" fillId="0" borderId="27" xfId="0" applyNumberFormat="1" applyFont="1" applyBorder="1" applyAlignment="1">
      <alignment horizontal="center" vertical="center" wrapText="1"/>
    </xf>
    <xf numFmtId="2" fontId="8" fillId="0" borderId="28" xfId="0" applyNumberFormat="1" applyFont="1" applyBorder="1" applyAlignment="1">
      <alignment horizontal="left" vertical="center" wrapText="1"/>
    </xf>
    <xf numFmtId="2" fontId="8" fillId="0" borderId="29" xfId="0" applyNumberFormat="1" applyFont="1" applyBorder="1" applyAlignment="1">
      <alignment horizontal="center" vertical="center" wrapText="1"/>
    </xf>
    <xf numFmtId="164" fontId="8" fillId="0" borderId="22" xfId="0" applyNumberFormat="1" applyFont="1" applyBorder="1" applyAlignment="1">
      <alignment horizontal="center" vertical="center" wrapText="1"/>
    </xf>
    <xf numFmtId="164" fontId="8" fillId="0" borderId="29" xfId="0" applyNumberFormat="1" applyFont="1" applyBorder="1" applyAlignment="1">
      <alignment horizontal="center" vertical="center" wrapText="1"/>
    </xf>
    <xf numFmtId="164" fontId="8" fillId="0" borderId="30" xfId="0" applyNumberFormat="1" applyFont="1" applyBorder="1" applyAlignment="1">
      <alignment horizontal="center" vertical="center" wrapText="1"/>
    </xf>
    <xf numFmtId="49" fontId="8" fillId="0" borderId="32" xfId="0" applyNumberFormat="1" applyFont="1" applyBorder="1" applyAlignment="1">
      <alignment horizontal="center" vertical="center" wrapText="1"/>
    </xf>
    <xf numFmtId="2" fontId="8" fillId="0" borderId="33" xfId="0" applyNumberFormat="1" applyFont="1" applyBorder="1" applyAlignment="1">
      <alignment horizontal="left" vertical="center" wrapText="1"/>
    </xf>
    <xf numFmtId="2" fontId="8" fillId="0" borderId="8" xfId="0" applyNumberFormat="1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164" fontId="8" fillId="0" borderId="9" xfId="0" applyNumberFormat="1" applyFont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2" fontId="4" fillId="3" borderId="18" xfId="0" applyNumberFormat="1" applyFont="1" applyFill="1" applyBorder="1" applyAlignment="1">
      <alignment horizontal="left" vertical="center" wrapText="1"/>
    </xf>
    <xf numFmtId="2" fontId="4" fillId="3" borderId="12" xfId="0" applyNumberFormat="1" applyFont="1" applyFill="1" applyBorder="1" applyAlignment="1">
      <alignment vertical="center" wrapText="1"/>
    </xf>
    <xf numFmtId="165" fontId="4" fillId="3" borderId="12" xfId="0" applyNumberFormat="1" applyFont="1" applyFill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wrapText="1"/>
    </xf>
    <xf numFmtId="2" fontId="2" fillId="0" borderId="0" xfId="0" applyNumberFormat="1" applyFont="1" applyBorder="1" applyAlignment="1">
      <alignment wrapText="1"/>
    </xf>
    <xf numFmtId="2" fontId="2" fillId="0" borderId="0" xfId="0" applyNumberFormat="1" applyFont="1" applyBorder="1" applyAlignment="1"/>
    <xf numFmtId="1" fontId="3" fillId="5" borderId="0" xfId="0" applyNumberFormat="1" applyFont="1" applyFill="1" applyBorder="1"/>
    <xf numFmtId="49" fontId="2" fillId="0" borderId="1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/>
    <xf numFmtId="49" fontId="2" fillId="4" borderId="0" xfId="0" applyNumberFormat="1" applyFont="1" applyFill="1" applyBorder="1"/>
    <xf numFmtId="49" fontId="2" fillId="0" borderId="0" xfId="0" applyNumberFormat="1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2"/>
  <sheetViews>
    <sheetView tabSelected="1" workbookViewId="0">
      <selection activeCell="J1" sqref="J1:AH1048576"/>
    </sheetView>
  </sheetViews>
  <sheetFormatPr defaultRowHeight="15" x14ac:dyDescent="0.25"/>
  <cols>
    <col min="1" max="1" width="9.140625" style="1"/>
    <col min="2" max="2" width="6" style="120" customWidth="1"/>
    <col min="3" max="3" width="51.42578125" style="121" customWidth="1"/>
    <col min="4" max="4" width="34.5703125" style="35" customWidth="1"/>
    <col min="5" max="5" width="14.5703125" style="35" customWidth="1"/>
    <col min="6" max="6" width="15.85546875" style="35" customWidth="1"/>
    <col min="7" max="7" width="12" style="35" customWidth="1"/>
    <col min="8" max="8" width="12.7109375" style="35" customWidth="1"/>
    <col min="9" max="9" width="18.140625" style="1" customWidth="1"/>
    <col min="10" max="10" width="11.42578125" style="123" hidden="1" customWidth="1"/>
    <col min="11" max="11" width="9.140625" style="122" hidden="1" customWidth="1"/>
    <col min="12" max="13" width="9.140625" style="124" hidden="1" customWidth="1"/>
    <col min="14" max="19" width="9.140625" style="118" hidden="1" customWidth="1"/>
    <col min="20" max="21" width="9.42578125" style="118" hidden="1" customWidth="1"/>
    <col min="22" max="24" width="9.140625" style="118" hidden="1" customWidth="1"/>
    <col min="25" max="25" width="9.140625" style="35" hidden="1" customWidth="1"/>
    <col min="26" max="26" width="14.5703125" style="119" hidden="1" customWidth="1"/>
    <col min="27" max="34" width="0" style="35" hidden="1" customWidth="1"/>
    <col min="35" max="16384" width="9.140625" style="35"/>
  </cols>
  <sheetData>
    <row r="1" spans="1:40" s="1" customFormat="1" x14ac:dyDescent="0.25">
      <c r="B1" s="2"/>
      <c r="C1" s="3"/>
      <c r="F1" s="1" t="s">
        <v>0</v>
      </c>
      <c r="J1" s="4"/>
      <c r="K1" s="4"/>
      <c r="L1" s="5"/>
      <c r="M1" s="5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Z1" s="7"/>
    </row>
    <row r="2" spans="1:40" s="8" customFormat="1" x14ac:dyDescent="0.25">
      <c r="B2" s="9"/>
      <c r="C2" s="10"/>
      <c r="F2" s="11" t="s">
        <v>1</v>
      </c>
      <c r="H2" s="11"/>
      <c r="I2" s="11"/>
      <c r="J2" s="12"/>
    </row>
    <row r="3" spans="1:40" s="1" customFormat="1" x14ac:dyDescent="0.25">
      <c r="B3" s="2"/>
      <c r="C3" s="3"/>
      <c r="F3" s="1" t="s">
        <v>2</v>
      </c>
      <c r="J3" s="4"/>
      <c r="K3" s="4"/>
      <c r="L3" s="5"/>
      <c r="M3" s="5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Z3" s="7"/>
    </row>
    <row r="4" spans="1:40" s="1" customFormat="1" x14ac:dyDescent="0.25">
      <c r="B4" s="2"/>
      <c r="C4" s="3"/>
      <c r="J4" s="4"/>
      <c r="K4" s="4"/>
      <c r="L4" s="5"/>
      <c r="M4" s="5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Z4" s="7"/>
    </row>
    <row r="5" spans="1:40" s="1" customFormat="1" ht="15.75" thickBot="1" x14ac:dyDescent="0.3">
      <c r="B5" s="2"/>
      <c r="C5" s="3"/>
      <c r="J5" s="4"/>
      <c r="K5" s="4"/>
      <c r="L5" s="5"/>
      <c r="M5" s="5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Z5" s="7"/>
    </row>
    <row r="6" spans="1:40" s="25" customFormat="1" ht="29.25" customHeight="1" x14ac:dyDescent="0.25">
      <c r="A6" s="1"/>
      <c r="B6" s="13"/>
      <c r="C6" s="14" t="s">
        <v>3</v>
      </c>
      <c r="D6" s="15" t="s">
        <v>4</v>
      </c>
      <c r="E6" s="15" t="s">
        <v>5</v>
      </c>
      <c r="F6" s="15"/>
      <c r="G6" s="15"/>
      <c r="H6" s="16"/>
      <c r="I6" s="17"/>
      <c r="J6" s="18"/>
      <c r="K6" s="19"/>
      <c r="L6" s="20"/>
      <c r="M6" s="20"/>
      <c r="N6" s="21"/>
      <c r="O6" s="22"/>
      <c r="P6" s="22"/>
      <c r="Q6" s="22"/>
      <c r="R6" s="22"/>
      <c r="S6" s="22"/>
      <c r="T6" s="22"/>
      <c r="U6" s="22"/>
      <c r="V6" s="22"/>
      <c r="W6" s="22"/>
      <c r="X6" s="22"/>
      <c r="Y6" s="23"/>
      <c r="Z6" s="24"/>
    </row>
    <row r="7" spans="1:40" ht="30.75" customHeight="1" thickBot="1" x14ac:dyDescent="0.3">
      <c r="B7" s="26"/>
      <c r="C7" s="27"/>
      <c r="D7" s="28"/>
      <c r="E7" s="29" t="s">
        <v>6</v>
      </c>
      <c r="F7" s="29" t="s">
        <v>7</v>
      </c>
      <c r="G7" s="29" t="s">
        <v>8</v>
      </c>
      <c r="H7" s="30" t="s">
        <v>9</v>
      </c>
      <c r="I7" s="17"/>
      <c r="J7" s="18" t="s">
        <v>10</v>
      </c>
      <c r="K7" s="31"/>
      <c r="L7" s="20" t="s">
        <v>11</v>
      </c>
      <c r="M7" s="20" t="s">
        <v>12</v>
      </c>
      <c r="N7" s="22" t="s">
        <v>13</v>
      </c>
      <c r="O7" s="22" t="s">
        <v>14</v>
      </c>
      <c r="P7" s="21" t="s">
        <v>15</v>
      </c>
      <c r="Q7" s="21" t="s">
        <v>16</v>
      </c>
      <c r="R7" s="21" t="s">
        <v>17</v>
      </c>
      <c r="S7" s="21" t="s">
        <v>18</v>
      </c>
      <c r="T7" s="22" t="s">
        <v>19</v>
      </c>
      <c r="U7" s="22" t="s">
        <v>20</v>
      </c>
      <c r="V7" s="21" t="s">
        <v>21</v>
      </c>
      <c r="W7" s="22"/>
      <c r="X7" s="22"/>
      <c r="Y7" s="32"/>
      <c r="Z7" s="33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</row>
    <row r="8" spans="1:40" ht="33" customHeight="1" thickBot="1" x14ac:dyDescent="0.3">
      <c r="B8" s="36">
        <v>1</v>
      </c>
      <c r="C8" s="37" t="s">
        <v>22</v>
      </c>
      <c r="D8" s="38"/>
      <c r="E8" s="39">
        <f>E9</f>
        <v>200</v>
      </c>
      <c r="F8" s="39">
        <f>F9</f>
        <v>200</v>
      </c>
      <c r="G8" s="39">
        <v>0</v>
      </c>
      <c r="H8" s="40">
        <v>0</v>
      </c>
      <c r="I8" s="41"/>
      <c r="J8" s="18"/>
      <c r="K8" s="31"/>
      <c r="L8" s="20"/>
      <c r="M8" s="20"/>
      <c r="N8" s="21"/>
      <c r="O8" s="22"/>
      <c r="P8" s="22"/>
      <c r="Q8" s="22"/>
      <c r="R8" s="22"/>
      <c r="S8" s="22"/>
      <c r="T8" s="22"/>
      <c r="U8" s="22"/>
      <c r="V8" s="22"/>
      <c r="W8" s="22"/>
      <c r="X8" s="22"/>
      <c r="Y8" s="23"/>
      <c r="Z8" s="24"/>
    </row>
    <row r="9" spans="1:40" ht="57.75" customHeight="1" thickBot="1" x14ac:dyDescent="0.3">
      <c r="B9" s="42" t="s">
        <v>23</v>
      </c>
      <c r="C9" s="43" t="s">
        <v>24</v>
      </c>
      <c r="D9" s="44" t="s">
        <v>25</v>
      </c>
      <c r="E9" s="45">
        <f>F9+G9+H9</f>
        <v>200</v>
      </c>
      <c r="F9" s="45">
        <v>200</v>
      </c>
      <c r="G9" s="45">
        <v>0</v>
      </c>
      <c r="H9" s="46">
        <v>0</v>
      </c>
      <c r="I9" s="41"/>
      <c r="J9" s="18" t="s">
        <v>26</v>
      </c>
      <c r="K9" s="31" t="s">
        <v>27</v>
      </c>
      <c r="L9" s="20"/>
      <c r="M9" s="20"/>
      <c r="N9" s="21">
        <v>80</v>
      </c>
      <c r="O9" s="22">
        <v>60</v>
      </c>
      <c r="P9" s="22">
        <v>60</v>
      </c>
      <c r="Q9" s="22"/>
      <c r="R9" s="22"/>
      <c r="S9" s="22"/>
      <c r="T9" s="22"/>
      <c r="U9" s="22"/>
      <c r="V9" s="22"/>
      <c r="W9" s="22"/>
      <c r="X9" s="22">
        <f>N9+O9+P9+Q9+T9+U9+V9+L9+R9+S9</f>
        <v>200</v>
      </c>
      <c r="Y9" s="23">
        <f t="shared" ref="Y9:Y16" si="0">X9-F9</f>
        <v>0</v>
      </c>
      <c r="Z9" s="24">
        <v>310</v>
      </c>
    </row>
    <row r="10" spans="1:40" s="60" customFormat="1" ht="38.25" customHeight="1" thickBot="1" x14ac:dyDescent="0.3">
      <c r="A10" s="47"/>
      <c r="B10" s="48" t="s">
        <v>28</v>
      </c>
      <c r="C10" s="49" t="s">
        <v>29</v>
      </c>
      <c r="D10" s="38"/>
      <c r="E10" s="50">
        <f>SUM(E11:E25)</f>
        <v>25352.500000000007</v>
      </c>
      <c r="F10" s="51">
        <f>SUM(F11:F25)</f>
        <v>1354</v>
      </c>
      <c r="G10" s="51">
        <f>SUM(G11:G25)</f>
        <v>11783.909</v>
      </c>
      <c r="H10" s="51">
        <f>SUM(H11:H25)</f>
        <v>12214.591</v>
      </c>
      <c r="I10" s="52"/>
      <c r="J10" s="53"/>
      <c r="K10" s="54"/>
      <c r="L10" s="55"/>
      <c r="M10" s="55"/>
      <c r="N10" s="56"/>
      <c r="O10" s="57"/>
      <c r="P10" s="57"/>
      <c r="Q10" s="57"/>
      <c r="R10" s="57"/>
      <c r="S10" s="57"/>
      <c r="T10" s="57"/>
      <c r="U10" s="57"/>
      <c r="V10" s="57"/>
      <c r="W10" s="57"/>
      <c r="X10" s="57">
        <f t="shared" ref="X10:X39" si="1">N10+O10+P10+Q10+T10+U10+V10+L10+R10+S10</f>
        <v>0</v>
      </c>
      <c r="Y10" s="58">
        <f t="shared" si="0"/>
        <v>-1354</v>
      </c>
      <c r="Z10" s="59"/>
    </row>
    <row r="11" spans="1:40" ht="118.5" customHeight="1" x14ac:dyDescent="0.25">
      <c r="B11" s="61" t="s">
        <v>30</v>
      </c>
      <c r="C11" s="62" t="s">
        <v>31</v>
      </c>
      <c r="D11" s="63" t="s">
        <v>32</v>
      </c>
      <c r="E11" s="64">
        <f t="shared" ref="E11:E25" si="2">F11+G11+H11</f>
        <v>60</v>
      </c>
      <c r="F11" s="65">
        <v>60</v>
      </c>
      <c r="G11" s="65">
        <v>0</v>
      </c>
      <c r="H11" s="66">
        <v>0</v>
      </c>
      <c r="I11" s="41"/>
      <c r="J11" s="18" t="s">
        <v>33</v>
      </c>
      <c r="K11" s="31" t="s">
        <v>34</v>
      </c>
      <c r="L11" s="20"/>
      <c r="M11" s="20"/>
      <c r="N11" s="21"/>
      <c r="O11" s="22"/>
      <c r="P11" s="22"/>
      <c r="Q11" s="22">
        <v>15</v>
      </c>
      <c r="R11" s="22"/>
      <c r="S11" s="22"/>
      <c r="T11" s="22">
        <v>20</v>
      </c>
      <c r="U11" s="22">
        <v>20</v>
      </c>
      <c r="V11" s="22">
        <v>5</v>
      </c>
      <c r="W11" s="22"/>
      <c r="X11" s="22">
        <f t="shared" si="1"/>
        <v>60</v>
      </c>
      <c r="Y11" s="23">
        <f t="shared" si="0"/>
        <v>0</v>
      </c>
      <c r="Z11" s="24">
        <v>346.34899999999999</v>
      </c>
    </row>
    <row r="12" spans="1:40" ht="81" customHeight="1" x14ac:dyDescent="0.25">
      <c r="B12" s="67" t="s">
        <v>35</v>
      </c>
      <c r="C12" s="68" t="s">
        <v>36</v>
      </c>
      <c r="D12" s="69" t="s">
        <v>37</v>
      </c>
      <c r="E12" s="64">
        <f t="shared" si="2"/>
        <v>60</v>
      </c>
      <c r="F12" s="70">
        <v>60</v>
      </c>
      <c r="G12" s="70">
        <v>0</v>
      </c>
      <c r="H12" s="71">
        <v>0</v>
      </c>
      <c r="I12" s="41"/>
      <c r="J12" s="18" t="s">
        <v>38</v>
      </c>
      <c r="K12" s="31" t="s">
        <v>34</v>
      </c>
      <c r="L12" s="20"/>
      <c r="M12" s="20"/>
      <c r="N12" s="72"/>
      <c r="O12" s="22"/>
      <c r="P12" s="22"/>
      <c r="Q12" s="22"/>
      <c r="R12" s="22"/>
      <c r="S12" s="22"/>
      <c r="T12" s="22">
        <v>30</v>
      </c>
      <c r="U12" s="22">
        <v>30</v>
      </c>
      <c r="V12" s="22"/>
      <c r="W12" s="22"/>
      <c r="X12" s="22">
        <f t="shared" si="1"/>
        <v>60</v>
      </c>
      <c r="Y12" s="23">
        <f t="shared" si="0"/>
        <v>0</v>
      </c>
      <c r="Z12" s="24">
        <v>310</v>
      </c>
    </row>
    <row r="13" spans="1:40" x14ac:dyDescent="0.25">
      <c r="B13" s="73"/>
      <c r="C13" s="68"/>
      <c r="D13" s="69"/>
      <c r="E13" s="64">
        <f t="shared" si="2"/>
        <v>0</v>
      </c>
      <c r="F13" s="70"/>
      <c r="G13" s="70"/>
      <c r="H13" s="71"/>
      <c r="I13" s="41"/>
      <c r="J13" s="18"/>
      <c r="K13" s="31"/>
      <c r="L13" s="20"/>
      <c r="M13" s="20"/>
      <c r="N13" s="72"/>
      <c r="O13" s="22"/>
      <c r="P13" s="22"/>
      <c r="Q13" s="22"/>
      <c r="R13" s="22"/>
      <c r="S13" s="22"/>
      <c r="T13" s="22"/>
      <c r="U13" s="22"/>
      <c r="V13" s="22"/>
      <c r="W13" s="22"/>
      <c r="X13" s="22">
        <f t="shared" si="1"/>
        <v>0</v>
      </c>
      <c r="Y13" s="23">
        <f t="shared" si="0"/>
        <v>0</v>
      </c>
      <c r="Z13" s="24"/>
    </row>
    <row r="14" spans="1:40" ht="60.75" customHeight="1" x14ac:dyDescent="0.25">
      <c r="B14" s="74" t="s">
        <v>39</v>
      </c>
      <c r="C14" s="75" t="s">
        <v>40</v>
      </c>
      <c r="D14" s="76" t="s">
        <v>41</v>
      </c>
      <c r="E14" s="64">
        <f t="shared" si="2"/>
        <v>200</v>
      </c>
      <c r="F14" s="64">
        <v>200</v>
      </c>
      <c r="G14" s="64">
        <v>0</v>
      </c>
      <c r="H14" s="77">
        <v>0</v>
      </c>
      <c r="I14" s="41"/>
      <c r="J14" s="18" t="s">
        <v>42</v>
      </c>
      <c r="K14" s="31" t="s">
        <v>34</v>
      </c>
      <c r="L14" s="20"/>
      <c r="M14" s="20"/>
      <c r="N14" s="21"/>
      <c r="O14" s="22"/>
      <c r="P14" s="22"/>
      <c r="Q14" s="22"/>
      <c r="R14" s="22"/>
      <c r="S14" s="22"/>
      <c r="T14" s="22"/>
      <c r="U14" s="22"/>
      <c r="V14" s="21">
        <v>200</v>
      </c>
      <c r="W14" s="22"/>
      <c r="X14" s="22">
        <f t="shared" si="1"/>
        <v>200</v>
      </c>
      <c r="Y14" s="23">
        <f t="shared" si="0"/>
        <v>0</v>
      </c>
      <c r="Z14" s="24">
        <v>310</v>
      </c>
    </row>
    <row r="15" spans="1:40" ht="69.75" customHeight="1" x14ac:dyDescent="0.25">
      <c r="B15" s="74" t="s">
        <v>43</v>
      </c>
      <c r="C15" s="75" t="s">
        <v>44</v>
      </c>
      <c r="D15" s="78" t="s">
        <v>45</v>
      </c>
      <c r="E15" s="64">
        <f t="shared" si="2"/>
        <v>95</v>
      </c>
      <c r="F15" s="64">
        <v>95</v>
      </c>
      <c r="G15" s="64">
        <v>0</v>
      </c>
      <c r="H15" s="77">
        <v>0</v>
      </c>
      <c r="I15" s="41"/>
      <c r="J15" s="18" t="s">
        <v>46</v>
      </c>
      <c r="K15" s="31" t="s">
        <v>34</v>
      </c>
      <c r="L15" s="20"/>
      <c r="M15" s="20"/>
      <c r="N15" s="72"/>
      <c r="O15" s="22"/>
      <c r="P15" s="22"/>
      <c r="Q15" s="22">
        <v>95</v>
      </c>
      <c r="R15" s="22"/>
      <c r="S15" s="22"/>
      <c r="T15" s="22"/>
      <c r="U15" s="22"/>
      <c r="V15" s="22"/>
      <c r="W15" s="22"/>
      <c r="X15" s="22">
        <f t="shared" si="1"/>
        <v>95</v>
      </c>
      <c r="Y15" s="23">
        <f t="shared" si="0"/>
        <v>0</v>
      </c>
      <c r="Z15" s="24">
        <v>346.34899999999999</v>
      </c>
    </row>
    <row r="16" spans="1:40" ht="38.25" x14ac:dyDescent="0.25">
      <c r="B16" s="79" t="s">
        <v>47</v>
      </c>
      <c r="C16" s="80" t="s">
        <v>48</v>
      </c>
      <c r="D16" s="81" t="s">
        <v>49</v>
      </c>
      <c r="E16" s="82">
        <f t="shared" si="2"/>
        <v>2974.2</v>
      </c>
      <c r="F16" s="82">
        <v>210</v>
      </c>
      <c r="G16" s="82">
        <v>2764.2</v>
      </c>
      <c r="H16" s="83">
        <v>0</v>
      </c>
      <c r="I16" s="41"/>
      <c r="J16" s="18"/>
      <c r="K16" s="31"/>
      <c r="L16" s="20"/>
      <c r="M16" s="20"/>
      <c r="N16" s="72"/>
      <c r="O16" s="22"/>
      <c r="P16" s="22"/>
      <c r="Q16" s="22"/>
      <c r="R16" s="22"/>
      <c r="S16" s="22"/>
      <c r="T16" s="22"/>
      <c r="U16" s="22"/>
      <c r="V16" s="22"/>
      <c r="W16" s="22"/>
      <c r="X16" s="22">
        <f t="shared" si="1"/>
        <v>0</v>
      </c>
      <c r="Y16" s="23">
        <f t="shared" si="0"/>
        <v>-210</v>
      </c>
      <c r="Z16" s="24"/>
    </row>
    <row r="17" spans="2:27" ht="38.25" x14ac:dyDescent="0.25">
      <c r="B17" s="79" t="s">
        <v>50</v>
      </c>
      <c r="C17" s="80" t="s">
        <v>51</v>
      </c>
      <c r="D17" s="81" t="s">
        <v>49</v>
      </c>
      <c r="E17" s="82">
        <f t="shared" si="2"/>
        <v>5340.7</v>
      </c>
      <c r="F17" s="82">
        <v>0</v>
      </c>
      <c r="G17" s="82">
        <f>5290.7+50</f>
        <v>5340.7</v>
      </c>
      <c r="H17" s="83">
        <v>0</v>
      </c>
      <c r="I17" s="41"/>
      <c r="J17" s="18"/>
      <c r="K17" s="31"/>
      <c r="L17" s="20"/>
      <c r="M17" s="20"/>
      <c r="N17" s="21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3"/>
      <c r="Z17" s="24"/>
    </row>
    <row r="18" spans="2:27" ht="25.5" x14ac:dyDescent="0.25">
      <c r="B18" s="79" t="s">
        <v>52</v>
      </c>
      <c r="C18" s="80" t="s">
        <v>53</v>
      </c>
      <c r="D18" s="81" t="s">
        <v>49</v>
      </c>
      <c r="E18" s="82">
        <f t="shared" si="2"/>
        <v>8031</v>
      </c>
      <c r="F18" s="82">
        <v>0</v>
      </c>
      <c r="G18" s="82">
        <v>1044.03</v>
      </c>
      <c r="H18" s="83">
        <v>6986.97</v>
      </c>
      <c r="I18" s="41"/>
      <c r="J18" s="18"/>
      <c r="K18" s="31"/>
      <c r="L18" s="20"/>
      <c r="M18" s="20"/>
      <c r="N18" s="21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3"/>
      <c r="Z18" s="24"/>
    </row>
    <row r="19" spans="2:27" ht="38.25" x14ac:dyDescent="0.25">
      <c r="B19" s="79" t="s">
        <v>54</v>
      </c>
      <c r="C19" s="80" t="s">
        <v>55</v>
      </c>
      <c r="D19" s="81" t="s">
        <v>49</v>
      </c>
      <c r="E19" s="82">
        <f t="shared" si="2"/>
        <v>1637.8999999999999</v>
      </c>
      <c r="F19" s="82">
        <v>0</v>
      </c>
      <c r="G19" s="82">
        <f>49137/1000</f>
        <v>49.137</v>
      </c>
      <c r="H19" s="83">
        <f>1588763/1000</f>
        <v>1588.7629999999999</v>
      </c>
      <c r="I19" s="41"/>
      <c r="J19" s="18"/>
      <c r="K19" s="31"/>
      <c r="L19" s="20"/>
      <c r="M19" s="20"/>
      <c r="N19" s="21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3"/>
      <c r="Z19" s="24"/>
    </row>
    <row r="20" spans="2:27" ht="38.25" x14ac:dyDescent="0.25">
      <c r="B20" s="79" t="s">
        <v>56</v>
      </c>
      <c r="C20" s="80" t="s">
        <v>57</v>
      </c>
      <c r="D20" s="81" t="s">
        <v>49</v>
      </c>
      <c r="E20" s="82">
        <f t="shared" si="2"/>
        <v>2059.9</v>
      </c>
      <c r="F20" s="82">
        <f>309000/1000</f>
        <v>309</v>
      </c>
      <c r="G20" s="82">
        <f>1750900/1000</f>
        <v>1750.9</v>
      </c>
      <c r="H20" s="83">
        <v>0</v>
      </c>
      <c r="I20" s="41"/>
      <c r="J20" s="18"/>
      <c r="K20" s="31"/>
      <c r="L20" s="20"/>
      <c r="M20" s="20"/>
      <c r="N20" s="21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3"/>
      <c r="Z20" s="24"/>
    </row>
    <row r="21" spans="2:27" ht="38.25" x14ac:dyDescent="0.25">
      <c r="B21" s="79" t="s">
        <v>58</v>
      </c>
      <c r="C21" s="80" t="s">
        <v>59</v>
      </c>
      <c r="D21" s="81" t="s">
        <v>49</v>
      </c>
      <c r="E21" s="82">
        <f t="shared" si="2"/>
        <v>3751.4</v>
      </c>
      <c r="F21" s="82">
        <v>0</v>
      </c>
      <c r="G21" s="82">
        <f>112542/1000</f>
        <v>112.542</v>
      </c>
      <c r="H21" s="83">
        <f>3638858/1000</f>
        <v>3638.8580000000002</v>
      </c>
      <c r="I21" s="41"/>
      <c r="J21" s="18"/>
      <c r="K21" s="31"/>
      <c r="L21" s="20"/>
      <c r="M21" s="20"/>
      <c r="N21" s="21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3"/>
      <c r="Z21" s="24"/>
    </row>
    <row r="22" spans="2:27" ht="25.5" x14ac:dyDescent="0.25">
      <c r="B22" s="79" t="s">
        <v>60</v>
      </c>
      <c r="C22" s="80" t="s">
        <v>61</v>
      </c>
      <c r="D22" s="81" t="s">
        <v>49</v>
      </c>
      <c r="E22" s="82">
        <f t="shared" si="2"/>
        <v>722.4</v>
      </c>
      <c r="F22" s="82">
        <v>0</v>
      </c>
      <c r="G22" s="82">
        <v>722.4</v>
      </c>
      <c r="H22" s="83">
        <v>0</v>
      </c>
      <c r="I22" s="41"/>
      <c r="J22" s="18"/>
      <c r="K22" s="31"/>
      <c r="L22" s="20"/>
      <c r="M22" s="20"/>
      <c r="N22" s="21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3"/>
      <c r="Z22" s="24"/>
    </row>
    <row r="23" spans="2:27" ht="74.25" customHeight="1" x14ac:dyDescent="0.25">
      <c r="B23" s="74" t="s">
        <v>62</v>
      </c>
      <c r="C23" s="75" t="s">
        <v>63</v>
      </c>
      <c r="D23" s="78" t="s">
        <v>64</v>
      </c>
      <c r="E23" s="64">
        <f t="shared" si="2"/>
        <v>290</v>
      </c>
      <c r="F23" s="64">
        <v>290</v>
      </c>
      <c r="G23" s="64">
        <v>0</v>
      </c>
      <c r="H23" s="77">
        <v>0</v>
      </c>
      <c r="I23" s="41"/>
      <c r="J23" s="18" t="s">
        <v>65</v>
      </c>
      <c r="K23" s="31" t="s">
        <v>34</v>
      </c>
      <c r="L23" s="20"/>
      <c r="M23" s="20"/>
      <c r="N23" s="21"/>
      <c r="O23" s="22"/>
      <c r="P23" s="22"/>
      <c r="Q23" s="22"/>
      <c r="R23" s="22">
        <v>45</v>
      </c>
      <c r="S23" s="22">
        <v>45</v>
      </c>
      <c r="T23" s="22">
        <v>100</v>
      </c>
      <c r="U23" s="22">
        <v>100</v>
      </c>
      <c r="V23" s="22"/>
      <c r="W23" s="22"/>
      <c r="X23" s="22">
        <f t="shared" si="1"/>
        <v>290</v>
      </c>
      <c r="Y23" s="23">
        <f t="shared" ref="Y23:Y36" si="3">X23-F23</f>
        <v>0</v>
      </c>
      <c r="Z23" s="24"/>
    </row>
    <row r="24" spans="2:27" ht="114" customHeight="1" x14ac:dyDescent="0.25">
      <c r="B24" s="74" t="s">
        <v>66</v>
      </c>
      <c r="C24" s="75" t="s">
        <v>67</v>
      </c>
      <c r="D24" s="78" t="s">
        <v>45</v>
      </c>
      <c r="E24" s="64">
        <f t="shared" si="2"/>
        <v>50</v>
      </c>
      <c r="F24" s="64">
        <v>50</v>
      </c>
      <c r="G24" s="64">
        <v>0</v>
      </c>
      <c r="H24" s="77">
        <v>0</v>
      </c>
      <c r="I24" s="41"/>
      <c r="J24" s="18" t="s">
        <v>68</v>
      </c>
      <c r="K24" s="31" t="s">
        <v>34</v>
      </c>
      <c r="L24" s="20"/>
      <c r="M24" s="20"/>
      <c r="N24" s="21"/>
      <c r="O24" s="22"/>
      <c r="P24" s="22"/>
      <c r="Q24" s="22">
        <v>50</v>
      </c>
      <c r="R24" s="22"/>
      <c r="S24" s="22"/>
      <c r="T24" s="22"/>
      <c r="U24" s="22"/>
      <c r="V24" s="22"/>
      <c r="W24" s="22"/>
      <c r="X24" s="22">
        <f t="shared" si="1"/>
        <v>50</v>
      </c>
      <c r="Y24" s="23">
        <f t="shared" si="3"/>
        <v>0</v>
      </c>
      <c r="Z24" s="24"/>
    </row>
    <row r="25" spans="2:27" ht="74.25" customHeight="1" thickBot="1" x14ac:dyDescent="0.3">
      <c r="B25" s="84" t="s">
        <v>69</v>
      </c>
      <c r="C25" s="85" t="s">
        <v>70</v>
      </c>
      <c r="D25" s="86" t="s">
        <v>45</v>
      </c>
      <c r="E25" s="87">
        <f t="shared" si="2"/>
        <v>80</v>
      </c>
      <c r="F25" s="87">
        <v>80</v>
      </c>
      <c r="G25" s="87">
        <v>0</v>
      </c>
      <c r="H25" s="88">
        <v>0</v>
      </c>
      <c r="I25" s="41"/>
      <c r="J25" s="18" t="s">
        <v>71</v>
      </c>
      <c r="K25" s="31" t="s">
        <v>34</v>
      </c>
      <c r="L25" s="20"/>
      <c r="M25" s="20"/>
      <c r="N25" s="21"/>
      <c r="O25" s="22"/>
      <c r="P25" s="22"/>
      <c r="Q25" s="22">
        <v>80</v>
      </c>
      <c r="R25" s="22"/>
      <c r="S25" s="22"/>
      <c r="T25" s="22"/>
      <c r="U25" s="22"/>
      <c r="V25" s="22"/>
      <c r="W25" s="22"/>
      <c r="X25" s="22">
        <f t="shared" si="1"/>
        <v>80</v>
      </c>
      <c r="Y25" s="23">
        <f t="shared" si="3"/>
        <v>0</v>
      </c>
      <c r="Z25" s="24"/>
    </row>
    <row r="26" spans="2:27" ht="51" customHeight="1" thickBot="1" x14ac:dyDescent="0.3">
      <c r="B26" s="48" t="s">
        <v>72</v>
      </c>
      <c r="C26" s="89" t="s">
        <v>73</v>
      </c>
      <c r="D26" s="90"/>
      <c r="E26" s="39">
        <f>SUM(E27:E29)</f>
        <v>745</v>
      </c>
      <c r="F26" s="39">
        <f t="shared" ref="F26:H26" si="4">SUM(F27:F29)</f>
        <v>745</v>
      </c>
      <c r="G26" s="39">
        <f t="shared" si="4"/>
        <v>0</v>
      </c>
      <c r="H26" s="40">
        <f t="shared" si="4"/>
        <v>0</v>
      </c>
      <c r="I26" s="52"/>
      <c r="J26" s="18"/>
      <c r="K26" s="31" t="s">
        <v>74</v>
      </c>
      <c r="L26" s="20"/>
      <c r="M26" s="20"/>
      <c r="N26" s="21"/>
      <c r="O26" s="22"/>
      <c r="P26" s="22"/>
      <c r="Q26" s="22"/>
      <c r="R26" s="22"/>
      <c r="S26" s="22"/>
      <c r="T26" s="22"/>
      <c r="U26" s="22"/>
      <c r="V26" s="22"/>
      <c r="W26" s="22"/>
      <c r="X26" s="22">
        <f t="shared" si="1"/>
        <v>0</v>
      </c>
      <c r="Y26" s="23">
        <f t="shared" si="3"/>
        <v>-745</v>
      </c>
      <c r="Z26" s="24"/>
    </row>
    <row r="27" spans="2:27" ht="95.25" customHeight="1" x14ac:dyDescent="0.25">
      <c r="B27" s="61" t="s">
        <v>75</v>
      </c>
      <c r="C27" s="62" t="s">
        <v>76</v>
      </c>
      <c r="D27" s="91" t="s">
        <v>77</v>
      </c>
      <c r="E27" s="92">
        <f>F27+G27+H27</f>
        <v>419</v>
      </c>
      <c r="F27" s="65">
        <v>419</v>
      </c>
      <c r="G27" s="65">
        <v>0</v>
      </c>
      <c r="H27" s="66">
        <v>0</v>
      </c>
      <c r="I27" s="41"/>
      <c r="J27" s="18" t="s">
        <v>78</v>
      </c>
      <c r="K27" s="31" t="s">
        <v>74</v>
      </c>
      <c r="L27" s="93">
        <v>350</v>
      </c>
      <c r="M27" s="20"/>
      <c r="N27" s="21"/>
      <c r="O27" s="22"/>
      <c r="P27" s="22"/>
      <c r="Q27" s="22">
        <f>419-350</f>
        <v>69</v>
      </c>
      <c r="R27" s="22"/>
      <c r="S27" s="22"/>
      <c r="T27" s="22"/>
      <c r="U27" s="22"/>
      <c r="V27" s="22"/>
      <c r="W27" s="22"/>
      <c r="X27" s="22">
        <f t="shared" si="1"/>
        <v>419</v>
      </c>
      <c r="Y27" s="23">
        <f t="shared" si="3"/>
        <v>0</v>
      </c>
      <c r="Z27" s="24"/>
    </row>
    <row r="28" spans="2:27" ht="57.75" customHeight="1" x14ac:dyDescent="0.25">
      <c r="B28" s="74" t="s">
        <v>79</v>
      </c>
      <c r="C28" s="75" t="s">
        <v>80</v>
      </c>
      <c r="D28" s="78" t="s">
        <v>81</v>
      </c>
      <c r="E28" s="92">
        <f t="shared" ref="E28:E29" si="5">F28+G28+H28</f>
        <v>16</v>
      </c>
      <c r="F28" s="64">
        <v>16</v>
      </c>
      <c r="G28" s="64">
        <v>0</v>
      </c>
      <c r="H28" s="77">
        <v>0</v>
      </c>
      <c r="I28" s="41"/>
      <c r="J28" s="18" t="s">
        <v>82</v>
      </c>
      <c r="K28" s="31" t="s">
        <v>74</v>
      </c>
      <c r="L28" s="20"/>
      <c r="M28" s="93">
        <v>16</v>
      </c>
      <c r="N28" s="21"/>
      <c r="O28" s="22"/>
      <c r="P28" s="22"/>
      <c r="Q28" s="22"/>
      <c r="R28" s="22"/>
      <c r="S28" s="22"/>
      <c r="T28" s="22"/>
      <c r="U28" s="22"/>
      <c r="V28" s="22"/>
      <c r="W28" s="22"/>
      <c r="X28" s="22">
        <f t="shared" si="1"/>
        <v>0</v>
      </c>
      <c r="Y28" s="23">
        <f t="shared" si="3"/>
        <v>-16</v>
      </c>
      <c r="Z28" s="24"/>
    </row>
    <row r="29" spans="2:27" ht="48.75" customHeight="1" thickBot="1" x14ac:dyDescent="0.3">
      <c r="B29" s="74" t="s">
        <v>83</v>
      </c>
      <c r="C29" s="75" t="s">
        <v>84</v>
      </c>
      <c r="D29" s="78" t="s">
        <v>85</v>
      </c>
      <c r="E29" s="92">
        <f t="shared" si="5"/>
        <v>310</v>
      </c>
      <c r="F29" s="64">
        <v>310</v>
      </c>
      <c r="G29" s="64">
        <v>0</v>
      </c>
      <c r="H29" s="77">
        <v>0</v>
      </c>
      <c r="J29" s="18" t="s">
        <v>86</v>
      </c>
      <c r="K29" s="31" t="s">
        <v>74</v>
      </c>
      <c r="L29" s="93">
        <v>310</v>
      </c>
      <c r="M29" s="20"/>
      <c r="N29" s="21"/>
      <c r="O29" s="22"/>
      <c r="P29" s="22"/>
      <c r="Q29" s="22"/>
      <c r="R29" s="22"/>
      <c r="S29" s="22"/>
      <c r="T29" s="22"/>
      <c r="U29" s="22"/>
      <c r="V29" s="22"/>
      <c r="W29" s="22"/>
      <c r="X29" s="22">
        <f t="shared" si="1"/>
        <v>310</v>
      </c>
      <c r="Y29" s="23">
        <f t="shared" si="3"/>
        <v>0</v>
      </c>
      <c r="Z29" s="24"/>
      <c r="AA29" s="18" t="s">
        <v>87</v>
      </c>
    </row>
    <row r="30" spans="2:27" ht="29.25" customHeight="1" thickBot="1" x14ac:dyDescent="0.3">
      <c r="B30" s="48" t="s">
        <v>88</v>
      </c>
      <c r="C30" s="89" t="s">
        <v>89</v>
      </c>
      <c r="D30" s="90"/>
      <c r="E30" s="51">
        <f>SUM(E31:E39)</f>
        <v>15777.6</v>
      </c>
      <c r="F30" s="51">
        <f t="shared" ref="F30:H30" si="6">SUM(F31:F39)</f>
        <v>220</v>
      </c>
      <c r="G30" s="51">
        <f t="shared" si="6"/>
        <v>324.2</v>
      </c>
      <c r="H30" s="51">
        <f t="shared" si="6"/>
        <v>15233.4</v>
      </c>
      <c r="I30" s="52"/>
      <c r="J30" s="18"/>
      <c r="K30" s="31" t="s">
        <v>90</v>
      </c>
      <c r="L30" s="20"/>
      <c r="M30" s="20"/>
      <c r="N30" s="21"/>
      <c r="O30" s="22"/>
      <c r="P30" s="22"/>
      <c r="Q30" s="22"/>
      <c r="R30" s="22"/>
      <c r="S30" s="22"/>
      <c r="T30" s="22"/>
      <c r="U30" s="22"/>
      <c r="V30" s="22"/>
      <c r="W30" s="22"/>
      <c r="X30" s="22">
        <f t="shared" si="1"/>
        <v>0</v>
      </c>
      <c r="Y30" s="23">
        <f t="shared" si="3"/>
        <v>-220</v>
      </c>
      <c r="Z30" s="24"/>
    </row>
    <row r="31" spans="2:27" ht="36" customHeight="1" x14ac:dyDescent="0.25">
      <c r="B31" s="61" t="s">
        <v>91</v>
      </c>
      <c r="C31" s="62" t="s">
        <v>92</v>
      </c>
      <c r="D31" s="91" t="s">
        <v>93</v>
      </c>
      <c r="E31" s="65">
        <f>F31+G31+H31</f>
        <v>30</v>
      </c>
      <c r="F31" s="65">
        <v>30</v>
      </c>
      <c r="G31" s="65">
        <v>0</v>
      </c>
      <c r="H31" s="66">
        <v>0</v>
      </c>
      <c r="I31" s="41"/>
      <c r="J31" s="18" t="s">
        <v>94</v>
      </c>
      <c r="K31" s="31" t="s">
        <v>90</v>
      </c>
      <c r="L31" s="20"/>
      <c r="M31" s="20"/>
      <c r="N31" s="21"/>
      <c r="O31" s="22"/>
      <c r="P31" s="22"/>
      <c r="Q31" s="22"/>
      <c r="R31" s="22"/>
      <c r="S31" s="22"/>
      <c r="T31" s="22"/>
      <c r="U31" s="22"/>
      <c r="V31" s="22"/>
      <c r="W31" s="22"/>
      <c r="X31" s="22">
        <f t="shared" si="1"/>
        <v>0</v>
      </c>
      <c r="Y31" s="23">
        <f t="shared" si="3"/>
        <v>-30</v>
      </c>
      <c r="Z31" s="24"/>
    </row>
    <row r="32" spans="2:27" ht="34.5" customHeight="1" x14ac:dyDescent="0.25">
      <c r="B32" s="94" t="s">
        <v>95</v>
      </c>
      <c r="C32" s="95" t="s">
        <v>96</v>
      </c>
      <c r="D32" s="96" t="s">
        <v>97</v>
      </c>
      <c r="E32" s="65">
        <f t="shared" ref="E32:E39" si="7">F32+G32+H32</f>
        <v>10</v>
      </c>
      <c r="F32" s="97">
        <v>10</v>
      </c>
      <c r="G32" s="97">
        <v>0</v>
      </c>
      <c r="H32" s="98">
        <v>0</v>
      </c>
      <c r="I32" s="41"/>
      <c r="J32" s="18" t="s">
        <v>98</v>
      </c>
      <c r="K32" s="31" t="s">
        <v>90</v>
      </c>
      <c r="L32" s="20"/>
      <c r="M32" s="20"/>
      <c r="N32" s="21"/>
      <c r="O32" s="22"/>
      <c r="P32" s="22"/>
      <c r="Q32" s="22"/>
      <c r="R32" s="22"/>
      <c r="S32" s="22"/>
      <c r="T32" s="22"/>
      <c r="U32" s="22"/>
      <c r="V32" s="22"/>
      <c r="W32" s="22"/>
      <c r="X32" s="22">
        <f t="shared" si="1"/>
        <v>0</v>
      </c>
      <c r="Y32" s="23">
        <f t="shared" si="3"/>
        <v>-10</v>
      </c>
      <c r="Z32" s="24"/>
    </row>
    <row r="33" spans="2:26" ht="37.5" customHeight="1" x14ac:dyDescent="0.25">
      <c r="B33" s="74" t="s">
        <v>99</v>
      </c>
      <c r="C33" s="75" t="s">
        <v>100</v>
      </c>
      <c r="D33" s="78" t="s">
        <v>97</v>
      </c>
      <c r="E33" s="65">
        <f t="shared" si="7"/>
        <v>35</v>
      </c>
      <c r="F33" s="64">
        <v>35</v>
      </c>
      <c r="G33" s="64">
        <v>0</v>
      </c>
      <c r="H33" s="77">
        <v>0</v>
      </c>
      <c r="I33" s="41"/>
      <c r="J33" s="18" t="s">
        <v>101</v>
      </c>
      <c r="K33" s="31" t="s">
        <v>90</v>
      </c>
      <c r="L33" s="20"/>
      <c r="M33" s="20"/>
      <c r="N33" s="21"/>
      <c r="O33" s="22"/>
      <c r="P33" s="22"/>
      <c r="Q33" s="22"/>
      <c r="R33" s="22"/>
      <c r="S33" s="22"/>
      <c r="T33" s="22"/>
      <c r="U33" s="22"/>
      <c r="V33" s="22"/>
      <c r="W33" s="22"/>
      <c r="X33" s="22">
        <f t="shared" si="1"/>
        <v>0</v>
      </c>
      <c r="Y33" s="23">
        <f t="shared" si="3"/>
        <v>-35</v>
      </c>
      <c r="Z33" s="24"/>
    </row>
    <row r="34" spans="2:26" ht="34.5" customHeight="1" x14ac:dyDescent="0.25">
      <c r="B34" s="74" t="s">
        <v>102</v>
      </c>
      <c r="C34" s="75" t="s">
        <v>103</v>
      </c>
      <c r="D34" s="78" t="s">
        <v>97</v>
      </c>
      <c r="E34" s="65">
        <f t="shared" si="7"/>
        <v>10</v>
      </c>
      <c r="F34" s="64">
        <v>10</v>
      </c>
      <c r="G34" s="64">
        <v>0</v>
      </c>
      <c r="H34" s="77">
        <v>0</v>
      </c>
      <c r="I34" s="41"/>
      <c r="J34" s="18" t="s">
        <v>104</v>
      </c>
      <c r="K34" s="31" t="s">
        <v>90</v>
      </c>
      <c r="L34" s="20"/>
      <c r="M34" s="20"/>
      <c r="N34" s="21"/>
      <c r="O34" s="22"/>
      <c r="P34" s="22"/>
      <c r="Q34" s="22"/>
      <c r="R34" s="22"/>
      <c r="S34" s="22"/>
      <c r="T34" s="22"/>
      <c r="U34" s="22"/>
      <c r="V34" s="22"/>
      <c r="W34" s="22"/>
      <c r="X34" s="22">
        <f t="shared" si="1"/>
        <v>0</v>
      </c>
      <c r="Y34" s="23">
        <f t="shared" si="3"/>
        <v>-10</v>
      </c>
      <c r="Z34" s="24"/>
    </row>
    <row r="35" spans="2:26" ht="35.25" customHeight="1" x14ac:dyDescent="0.25">
      <c r="B35" s="74" t="s">
        <v>105</v>
      </c>
      <c r="C35" s="75" t="s">
        <v>106</v>
      </c>
      <c r="D35" s="78" t="s">
        <v>97</v>
      </c>
      <c r="E35" s="65">
        <f t="shared" si="7"/>
        <v>25</v>
      </c>
      <c r="F35" s="64">
        <v>25</v>
      </c>
      <c r="G35" s="64">
        <v>0</v>
      </c>
      <c r="H35" s="77">
        <v>0</v>
      </c>
      <c r="I35" s="41"/>
      <c r="J35" s="18" t="s">
        <v>107</v>
      </c>
      <c r="K35" s="31" t="s">
        <v>90</v>
      </c>
      <c r="L35" s="20"/>
      <c r="M35" s="20"/>
      <c r="N35" s="21"/>
      <c r="O35" s="22"/>
      <c r="P35" s="22"/>
      <c r="Q35" s="22"/>
      <c r="R35" s="22"/>
      <c r="S35" s="22"/>
      <c r="T35" s="22"/>
      <c r="U35" s="22"/>
      <c r="V35" s="22"/>
      <c r="W35" s="22"/>
      <c r="X35" s="22">
        <f t="shared" si="1"/>
        <v>0</v>
      </c>
      <c r="Y35" s="23">
        <f t="shared" si="3"/>
        <v>-25</v>
      </c>
      <c r="Z35" s="24"/>
    </row>
    <row r="36" spans="2:26" ht="42.75" customHeight="1" x14ac:dyDescent="0.25">
      <c r="B36" s="74" t="s">
        <v>108</v>
      </c>
      <c r="C36" s="75" t="s">
        <v>109</v>
      </c>
      <c r="D36" s="78" t="s">
        <v>97</v>
      </c>
      <c r="E36" s="65">
        <f t="shared" si="7"/>
        <v>10</v>
      </c>
      <c r="F36" s="64">
        <v>10</v>
      </c>
      <c r="G36" s="64">
        <v>0</v>
      </c>
      <c r="H36" s="77">
        <v>0</v>
      </c>
      <c r="I36" s="41"/>
      <c r="J36" s="18" t="s">
        <v>110</v>
      </c>
      <c r="K36" s="31" t="s">
        <v>90</v>
      </c>
      <c r="L36" s="20"/>
      <c r="M36" s="20"/>
      <c r="N36" s="21"/>
      <c r="O36" s="22"/>
      <c r="P36" s="22"/>
      <c r="Q36" s="22"/>
      <c r="R36" s="22"/>
      <c r="S36" s="22"/>
      <c r="T36" s="22"/>
      <c r="U36" s="22"/>
      <c r="V36" s="22"/>
      <c r="W36" s="22"/>
      <c r="X36" s="22">
        <f t="shared" si="1"/>
        <v>0</v>
      </c>
      <c r="Y36" s="23">
        <f t="shared" si="3"/>
        <v>-10</v>
      </c>
      <c r="Z36" s="24"/>
    </row>
    <row r="37" spans="2:26" ht="42.75" customHeight="1" x14ac:dyDescent="0.25">
      <c r="B37" s="99" t="s">
        <v>111</v>
      </c>
      <c r="C37" s="100" t="s">
        <v>112</v>
      </c>
      <c r="D37" s="101" t="s">
        <v>113</v>
      </c>
      <c r="E37" s="102">
        <f t="shared" si="7"/>
        <v>15233.4</v>
      </c>
      <c r="F37" s="103">
        <v>0</v>
      </c>
      <c r="G37" s="103">
        <v>0</v>
      </c>
      <c r="H37" s="104">
        <v>15233.4</v>
      </c>
      <c r="I37" s="41"/>
      <c r="J37" s="18"/>
      <c r="K37" s="31"/>
      <c r="L37" s="20"/>
      <c r="M37" s="20"/>
      <c r="N37" s="21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3"/>
      <c r="Z37" s="24"/>
    </row>
    <row r="38" spans="2:26" ht="42.75" customHeight="1" x14ac:dyDescent="0.25">
      <c r="B38" s="99" t="s">
        <v>114</v>
      </c>
      <c r="C38" s="80" t="s">
        <v>115</v>
      </c>
      <c r="D38" s="101" t="s">
        <v>113</v>
      </c>
      <c r="E38" s="102">
        <f t="shared" si="7"/>
        <v>324.2</v>
      </c>
      <c r="F38" s="103">
        <v>0</v>
      </c>
      <c r="G38" s="103">
        <v>324.2</v>
      </c>
      <c r="H38" s="104">
        <v>0</v>
      </c>
      <c r="I38" s="41"/>
      <c r="J38" s="18"/>
      <c r="K38" s="31"/>
      <c r="L38" s="20"/>
      <c r="M38" s="20"/>
      <c r="N38" s="21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3"/>
      <c r="Z38" s="24"/>
    </row>
    <row r="39" spans="2:26" ht="42.75" customHeight="1" thickBot="1" x14ac:dyDescent="0.3">
      <c r="B39" s="105" t="s">
        <v>116</v>
      </c>
      <c r="C39" s="106" t="s">
        <v>117</v>
      </c>
      <c r="D39" s="107" t="s">
        <v>113</v>
      </c>
      <c r="E39" s="65">
        <f t="shared" si="7"/>
        <v>100</v>
      </c>
      <c r="F39" s="108">
        <v>100</v>
      </c>
      <c r="G39" s="108">
        <v>0</v>
      </c>
      <c r="H39" s="109">
        <v>0</v>
      </c>
      <c r="I39" s="41"/>
      <c r="J39" s="18" t="s">
        <v>118</v>
      </c>
      <c r="K39" s="31" t="s">
        <v>90</v>
      </c>
      <c r="L39" s="20"/>
      <c r="M39" s="20"/>
      <c r="N39" s="21"/>
      <c r="O39" s="22"/>
      <c r="P39" s="22"/>
      <c r="Q39" s="22"/>
      <c r="R39" s="22"/>
      <c r="S39" s="22"/>
      <c r="T39" s="22"/>
      <c r="U39" s="22"/>
      <c r="V39" s="22"/>
      <c r="W39" s="22"/>
      <c r="X39" s="22">
        <f t="shared" si="1"/>
        <v>0</v>
      </c>
      <c r="Y39" s="23">
        <f>X39-F39</f>
        <v>-100</v>
      </c>
      <c r="Z39" s="24"/>
    </row>
    <row r="40" spans="2:26" ht="15.75" thickBot="1" x14ac:dyDescent="0.3">
      <c r="B40" s="110"/>
      <c r="C40" s="111" t="s">
        <v>119</v>
      </c>
      <c r="D40" s="112"/>
      <c r="E40" s="113">
        <f>E30+E26+E10+E8</f>
        <v>42075.100000000006</v>
      </c>
      <c r="F40" s="113">
        <f>F30+F26+F10+F8</f>
        <v>2519</v>
      </c>
      <c r="G40" s="113">
        <f>G30+G26+G10+G8</f>
        <v>12108.109</v>
      </c>
      <c r="H40" s="113">
        <f>H30+H26+H10+H8</f>
        <v>27447.991000000002</v>
      </c>
      <c r="I40" s="52"/>
      <c r="J40" s="114"/>
      <c r="K40" s="115"/>
      <c r="L40" s="116"/>
      <c r="M40" s="116"/>
      <c r="N40" s="117"/>
    </row>
    <row r="41" spans="2:26" s="1" customFormat="1" x14ac:dyDescent="0.25">
      <c r="B41" s="2"/>
      <c r="C41" s="3"/>
      <c r="J41" s="4"/>
      <c r="K41" s="4"/>
      <c r="L41" s="5"/>
      <c r="M41" s="5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Z41" s="7"/>
    </row>
    <row r="42" spans="2:26" s="1" customFormat="1" x14ac:dyDescent="0.25">
      <c r="B42" s="2"/>
      <c r="C42" s="3"/>
      <c r="J42" s="4"/>
      <c r="K42" s="4"/>
      <c r="L42" s="5"/>
      <c r="M42" s="5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Z42" s="7"/>
    </row>
    <row r="43" spans="2:26" s="1" customFormat="1" x14ac:dyDescent="0.25">
      <c r="B43" s="2"/>
      <c r="C43" s="3"/>
      <c r="J43" s="4"/>
      <c r="K43" s="4"/>
      <c r="L43" s="5"/>
      <c r="M43" s="5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Z43" s="7"/>
    </row>
    <row r="44" spans="2:26" s="1" customFormat="1" x14ac:dyDescent="0.25">
      <c r="B44" s="2"/>
      <c r="C44" s="3"/>
      <c r="J44" s="4"/>
      <c r="K44" s="4"/>
      <c r="L44" s="5"/>
      <c r="M44" s="5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Z44" s="7"/>
    </row>
    <row r="45" spans="2:26" s="1" customFormat="1" x14ac:dyDescent="0.25">
      <c r="B45" s="2"/>
      <c r="C45" s="3"/>
      <c r="J45" s="4"/>
      <c r="K45" s="4"/>
      <c r="L45" s="5"/>
      <c r="M45" s="5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Z45" s="7"/>
    </row>
    <row r="48" spans="2:26" x14ac:dyDescent="0.25">
      <c r="D48" s="122"/>
    </row>
    <row r="49" spans="4:4" x14ac:dyDescent="0.25">
      <c r="D49" s="122"/>
    </row>
    <row r="50" spans="4:4" x14ac:dyDescent="0.25">
      <c r="D50" s="122"/>
    </row>
    <row r="51" spans="4:4" x14ac:dyDescent="0.25">
      <c r="D51" s="122"/>
    </row>
    <row r="52" spans="4:4" x14ac:dyDescent="0.25">
      <c r="D52" s="122"/>
    </row>
  </sheetData>
  <mergeCells count="16">
    <mergeCell ref="N12:N13"/>
    <mergeCell ref="N15:N16"/>
    <mergeCell ref="C26:D26"/>
    <mergeCell ref="C30:D30"/>
    <mergeCell ref="B12:B13"/>
    <mergeCell ref="C12:C13"/>
    <mergeCell ref="D12:D13"/>
    <mergeCell ref="F12:F13"/>
    <mergeCell ref="G12:G13"/>
    <mergeCell ref="H12:H13"/>
    <mergeCell ref="B6:B7"/>
    <mergeCell ref="C6:C7"/>
    <mergeCell ref="D6:D7"/>
    <mergeCell ref="E6:H6"/>
    <mergeCell ref="C8:D8"/>
    <mergeCell ref="C10:D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2022-04-13T08:59:20Z</dcterms:created>
  <dcterms:modified xsi:type="dcterms:W3CDTF">2022-04-13T09:03:34Z</dcterms:modified>
</cp:coreProperties>
</file>